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0"/>
  </bookViews>
  <sheets>
    <sheet name="итоговый ю9-11" sheetId="1" r:id="rId1"/>
    <sheet name="итоговый д9-11" sheetId="2" r:id="rId2"/>
    <sheet name="итоговый ю7-8" sheetId="3" r:id="rId3"/>
    <sheet name="итоговый д7-8" sheetId="4" r:id="rId4"/>
  </sheets>
  <definedNames>
    <definedName name="_xlnm._FilterDatabase" localSheetId="3" hidden="1">'итоговый д7-8'!$A$6:$S$7</definedName>
    <definedName name="_xlnm._FilterDatabase" localSheetId="1" hidden="1">'итоговый д9-11'!$A$6:$S$7</definedName>
    <definedName name="_xlnm._FilterDatabase" localSheetId="2" hidden="1">'итоговый ю7-8'!$A$6:$S$7</definedName>
    <definedName name="_xlnm._FilterDatabase" localSheetId="0" hidden="1">'итоговый ю9-11'!$A$6:$S$7</definedName>
  </definedNames>
  <calcPr fullCalcOnLoad="1"/>
</workbook>
</file>

<file path=xl/sharedStrings.xml><?xml version="1.0" encoding="utf-8"?>
<sst xmlns="http://schemas.openxmlformats.org/spreadsheetml/2006/main" count="226" uniqueCount="86">
  <si>
    <t>Сумма баллов</t>
  </si>
  <si>
    <t>Зачетный балл</t>
  </si>
  <si>
    <t>место</t>
  </si>
  <si>
    <t>Легкая атлетика</t>
  </si>
  <si>
    <t>Сумма зачетных баллов</t>
  </si>
  <si>
    <t>№ п/п</t>
  </si>
  <si>
    <t>Территория</t>
  </si>
  <si>
    <t>класс</t>
  </si>
  <si>
    <t>1</t>
  </si>
  <si>
    <t xml:space="preserve"> </t>
  </si>
  <si>
    <t>Гимнастика</t>
  </si>
  <si>
    <t>рез-т</t>
  </si>
  <si>
    <t>ИТОГОВЫЙ ПРОТОКОЛ МУНИЦИПАЛЬНОГО ЭТАПА ВСЕРОССИЙСКОЙ ОЛИМПИАДЫ ШКОЛЬНИКОВ ПО ПРЕДМЕТУ "ФИЗИЧЕСКАЯ КУЛЬТУРА"</t>
  </si>
  <si>
    <t>Теория</t>
  </si>
  <si>
    <t>2</t>
  </si>
  <si>
    <t>Прикладная физ-ра</t>
  </si>
  <si>
    <t>3</t>
  </si>
  <si>
    <t>4</t>
  </si>
  <si>
    <t>5</t>
  </si>
  <si>
    <t>6</t>
  </si>
  <si>
    <t>7</t>
  </si>
  <si>
    <t>8</t>
  </si>
  <si>
    <t>Мельников</t>
  </si>
  <si>
    <t>Имя</t>
  </si>
  <si>
    <t>Фамилия</t>
  </si>
  <si>
    <t>Анастасия</t>
  </si>
  <si>
    <t xml:space="preserve">Коробейникова </t>
  </si>
  <si>
    <t>Частинскйи район</t>
  </si>
  <si>
    <t>Учитель физической культуры</t>
  </si>
  <si>
    <t>Лекомцев С.С.</t>
  </si>
  <si>
    <t xml:space="preserve">Горланова </t>
  </si>
  <si>
    <t>Алина</t>
  </si>
  <si>
    <t>Горланова О.М.</t>
  </si>
  <si>
    <t xml:space="preserve">Иванова </t>
  </si>
  <si>
    <t>Ирина</t>
  </si>
  <si>
    <t>Частинский район</t>
  </si>
  <si>
    <t>Кынкурогова Т.В</t>
  </si>
  <si>
    <t>Дурновцева</t>
  </si>
  <si>
    <t>Людмила</t>
  </si>
  <si>
    <t>Петухова Ю.В.</t>
  </si>
  <si>
    <t xml:space="preserve">Юдина </t>
  </si>
  <si>
    <t>Винокурова</t>
  </si>
  <si>
    <t>Ника</t>
  </si>
  <si>
    <t>2016-2017 учебный год</t>
  </si>
  <si>
    <t xml:space="preserve">Казанцев </t>
  </si>
  <si>
    <t>Даниил</t>
  </si>
  <si>
    <t>Титов В.В.</t>
  </si>
  <si>
    <t>Байдин</t>
  </si>
  <si>
    <t>Дурновцев Р.А.</t>
  </si>
  <si>
    <t>Казанцев</t>
  </si>
  <si>
    <t>Олег</t>
  </si>
  <si>
    <t>Смыслов</t>
  </si>
  <si>
    <t>Александр</t>
  </si>
  <si>
    <t xml:space="preserve">Дулепов </t>
  </si>
  <si>
    <t>Кирилл</t>
  </si>
  <si>
    <t xml:space="preserve">Сучков </t>
  </si>
  <si>
    <t>Егор</t>
  </si>
  <si>
    <t>Краснов</t>
  </si>
  <si>
    <t>Игорь</t>
  </si>
  <si>
    <t>Воронцова Н.И.</t>
  </si>
  <si>
    <t>Юноши 7-8 кл</t>
  </si>
  <si>
    <t xml:space="preserve">    Девушки 9-11 кл</t>
  </si>
  <si>
    <t>Юноши 9-11 кл</t>
  </si>
  <si>
    <t xml:space="preserve">Винокуров </t>
  </si>
  <si>
    <t>Федор</t>
  </si>
  <si>
    <t>Евгений</t>
  </si>
  <si>
    <t>Воронцова Н.И</t>
  </si>
  <si>
    <t>Девушки 7-8 кл</t>
  </si>
  <si>
    <t xml:space="preserve">Федорова </t>
  </si>
  <si>
    <t>Ангелина</t>
  </si>
  <si>
    <t>Кынкурогова Т.В.</t>
  </si>
  <si>
    <t xml:space="preserve">Лузина </t>
  </si>
  <si>
    <t>Снежана</t>
  </si>
  <si>
    <t>Дурновцев А.Ф.</t>
  </si>
  <si>
    <t xml:space="preserve">Тетерина </t>
  </si>
  <si>
    <t>Юлия</t>
  </si>
  <si>
    <t xml:space="preserve">Кустова </t>
  </si>
  <si>
    <t>Екатерина</t>
  </si>
  <si>
    <t xml:space="preserve">Горшкова </t>
  </si>
  <si>
    <t>Пичкалева Н.В.</t>
  </si>
  <si>
    <t xml:space="preserve">Фистина </t>
  </si>
  <si>
    <t>Дарья</t>
  </si>
  <si>
    <t xml:space="preserve">Зотина </t>
  </si>
  <si>
    <t xml:space="preserve">Головнина </t>
  </si>
  <si>
    <t>Наталья</t>
  </si>
  <si>
    <t>Председатель предметно-методической комиссии Бабинцева А.А.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</si>
</sst>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5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11" xfId="53" applyFont="1" applyBorder="1">
      <alignment/>
      <protection/>
    </xf>
    <xf numFmtId="49" fontId="5" fillId="0" borderId="12" xfId="53" applyNumberFormat="1" applyFont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49" fontId="6" fillId="0" borderId="15" xfId="53" applyNumberFormat="1" applyFont="1" applyBorder="1" applyAlignment="1">
      <alignment horizontal="center" vertical="center" wrapText="1"/>
      <protection/>
    </xf>
    <xf numFmtId="49" fontId="6" fillId="0" borderId="12" xfId="53" applyNumberFormat="1" applyFont="1" applyBorder="1" applyAlignment="1">
      <alignment horizontal="center" vertical="center" wrapText="1"/>
      <protection/>
    </xf>
    <xf numFmtId="0" fontId="4" fillId="32" borderId="0" xfId="53" applyFont="1" applyFill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25" fillId="0" borderId="0" xfId="53" applyFont="1">
      <alignment/>
      <protection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Border="1" applyAlignment="1">
      <alignment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53" applyNumberFormat="1" applyFont="1" applyFill="1" applyBorder="1" applyAlignment="1">
      <alignment horizontal="center" vertical="center"/>
      <protection/>
    </xf>
    <xf numFmtId="0" fontId="6" fillId="0" borderId="12" xfId="53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wrapText="1"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53" applyFont="1" applyAlignment="1">
      <alignment vertical="center"/>
      <protection/>
    </xf>
    <xf numFmtId="0" fontId="6" fillId="0" borderId="13" xfId="53" applyFont="1" applyBorder="1" applyAlignment="1">
      <alignment horizontal="center"/>
      <protection/>
    </xf>
    <xf numFmtId="0" fontId="5" fillId="32" borderId="20" xfId="53" applyFont="1" applyFill="1" applyBorder="1" applyAlignment="1">
      <alignment horizontal="center" vertical="center" wrapText="1"/>
      <protection/>
    </xf>
    <xf numFmtId="0" fontId="5" fillId="32" borderId="21" xfId="53" applyFont="1" applyFill="1" applyBorder="1" applyAlignment="1">
      <alignment horizontal="center" vertical="center" wrapText="1"/>
      <protection/>
    </xf>
    <xf numFmtId="2" fontId="5" fillId="32" borderId="13" xfId="53" applyNumberFormat="1" applyFont="1" applyFill="1" applyBorder="1" applyAlignment="1">
      <alignment horizontal="center" vertical="center"/>
      <protection/>
    </xf>
    <xf numFmtId="0" fontId="5" fillId="32" borderId="13" xfId="53" applyFont="1" applyFill="1" applyBorder="1" applyAlignment="1">
      <alignment horizontal="center" vertical="center"/>
      <protection/>
    </xf>
    <xf numFmtId="0" fontId="6" fillId="24" borderId="13" xfId="53" applyFont="1" applyFill="1" applyBorder="1" applyAlignment="1">
      <alignment horizontal="center" vertical="center" wrapText="1"/>
      <protection/>
    </xf>
    <xf numFmtId="2" fontId="5" fillId="24" borderId="13" xfId="53" applyNumberFormat="1" applyFont="1" applyFill="1" applyBorder="1" applyAlignment="1">
      <alignment horizontal="center" vertical="center"/>
      <protection/>
    </xf>
    <xf numFmtId="0" fontId="6" fillId="24" borderId="22" xfId="53" applyFont="1" applyFill="1" applyBorder="1" applyAlignment="1">
      <alignment horizontal="center" vertical="center" wrapText="1"/>
      <protection/>
    </xf>
    <xf numFmtId="0" fontId="6" fillId="24" borderId="14" xfId="53" applyFont="1" applyFill="1" applyBorder="1" applyAlignment="1">
      <alignment horizontal="center" vertical="center" wrapText="1"/>
      <protection/>
    </xf>
    <xf numFmtId="2" fontId="6" fillId="24" borderId="12" xfId="53" applyNumberFormat="1" applyFont="1" applyFill="1" applyBorder="1" applyAlignment="1">
      <alignment horizontal="center" vertical="center"/>
      <protection/>
    </xf>
    <xf numFmtId="0" fontId="44" fillId="32" borderId="13" xfId="53" applyFont="1" applyFill="1" applyBorder="1" applyAlignment="1">
      <alignment horizontal="center" vertical="center"/>
      <protection/>
    </xf>
    <xf numFmtId="2" fontId="44" fillId="32" borderId="13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Layout" zoomScale="84" zoomScaleNormal="80" zoomScalePageLayoutView="84" workbookViewId="0" topLeftCell="A1">
      <selection activeCell="O28" sqref="O28"/>
    </sheetView>
  </sheetViews>
  <sheetFormatPr defaultColWidth="9.140625" defaultRowHeight="15"/>
  <cols>
    <col min="1" max="1" width="4.421875" style="1" customWidth="1"/>
    <col min="2" max="2" width="11.421875" style="1" customWidth="1"/>
    <col min="3" max="3" width="10.57421875" style="1" customWidth="1"/>
    <col min="4" max="4" width="16.28125" style="1" customWidth="1"/>
    <col min="5" max="5" width="6.28125" style="2" customWidth="1"/>
    <col min="6" max="6" width="7.8515625" style="1" customWidth="1"/>
    <col min="7" max="7" width="10.28125" style="1" customWidth="1"/>
    <col min="8" max="8" width="6.7109375" style="1" customWidth="1"/>
    <col min="9" max="9" width="8.8515625" style="1" customWidth="1"/>
    <col min="10" max="10" width="10.7109375" style="1" customWidth="1"/>
    <col min="11" max="11" width="5.8515625" style="1" customWidth="1"/>
    <col min="12" max="12" width="9.421875" style="1" customWidth="1"/>
    <col min="13" max="13" width="10.140625" style="1" customWidth="1"/>
    <col min="14" max="14" width="6.8515625" style="1" customWidth="1"/>
    <col min="15" max="15" width="9.421875" style="1" customWidth="1"/>
    <col min="16" max="16" width="10.421875" style="1" customWidth="1"/>
    <col min="17" max="17" width="5.7109375" style="1" customWidth="1"/>
    <col min="18" max="18" width="11.140625" style="1" customWidth="1"/>
    <col min="19" max="19" width="6.00390625" style="1" customWidth="1"/>
    <col min="20" max="20" width="18.140625" style="1" customWidth="1"/>
    <col min="21" max="16384" width="9.140625" style="1" customWidth="1"/>
  </cols>
  <sheetData>
    <row r="1" spans="1:20" ht="18.7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1"/>
    </row>
    <row r="2" spans="1:20" ht="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1"/>
    </row>
    <row r="3" spans="1:20" ht="1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21"/>
    </row>
    <row r="4" spans="1:20" ht="21" customHeight="1">
      <c r="A4" s="27" t="s">
        <v>62</v>
      </c>
      <c r="B4" s="27"/>
      <c r="C4" s="27"/>
      <c r="D4" s="27"/>
      <c r="E4" s="2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5.75" customHeight="1">
      <c r="A5" s="3"/>
      <c r="B5" s="3"/>
      <c r="C5" s="3"/>
      <c r="D5" s="3"/>
      <c r="E5" s="4"/>
      <c r="F5" s="29" t="s">
        <v>13</v>
      </c>
      <c r="G5" s="30"/>
      <c r="H5" s="30"/>
      <c r="I5" s="31" t="s">
        <v>10</v>
      </c>
      <c r="J5" s="32"/>
      <c r="K5" s="29"/>
      <c r="L5" s="33" t="s">
        <v>3</v>
      </c>
      <c r="M5" s="34"/>
      <c r="N5" s="35"/>
      <c r="O5" s="30" t="s">
        <v>15</v>
      </c>
      <c r="P5" s="30"/>
      <c r="Q5" s="31"/>
      <c r="R5" s="5"/>
      <c r="S5" s="3"/>
      <c r="T5" s="36" t="s">
        <v>28</v>
      </c>
    </row>
    <row r="6" spans="1:20" ht="15" customHeight="1">
      <c r="A6" s="18" t="s">
        <v>5</v>
      </c>
      <c r="B6" s="14" t="s">
        <v>24</v>
      </c>
      <c r="C6" s="16" t="s">
        <v>23</v>
      </c>
      <c r="D6" s="14" t="s">
        <v>6</v>
      </c>
      <c r="E6" s="16" t="s">
        <v>7</v>
      </c>
      <c r="F6" s="47" t="s">
        <v>0</v>
      </c>
      <c r="G6" s="51" t="s">
        <v>1</v>
      </c>
      <c r="H6" s="12" t="s">
        <v>2</v>
      </c>
      <c r="I6" s="50" t="s">
        <v>11</v>
      </c>
      <c r="J6" s="51" t="s">
        <v>1</v>
      </c>
      <c r="K6" s="7" t="s">
        <v>2</v>
      </c>
      <c r="L6" s="50" t="s">
        <v>11</v>
      </c>
      <c r="M6" s="51" t="s">
        <v>1</v>
      </c>
      <c r="N6" s="7" t="s">
        <v>2</v>
      </c>
      <c r="O6" s="50" t="s">
        <v>11</v>
      </c>
      <c r="P6" s="51" t="s">
        <v>1</v>
      </c>
      <c r="Q6" s="8" t="s">
        <v>2</v>
      </c>
      <c r="R6" s="53" t="s">
        <v>4</v>
      </c>
      <c r="S6" s="10" t="s">
        <v>2</v>
      </c>
      <c r="T6" s="36"/>
    </row>
    <row r="7" spans="1:20" ht="30.75" customHeight="1">
      <c r="A7" s="19"/>
      <c r="B7" s="15"/>
      <c r="C7" s="17"/>
      <c r="D7" s="15"/>
      <c r="E7" s="17"/>
      <c r="F7" s="48"/>
      <c r="G7" s="51"/>
      <c r="H7" s="13"/>
      <c r="I7" s="50"/>
      <c r="J7" s="51"/>
      <c r="K7" s="7"/>
      <c r="L7" s="50"/>
      <c r="M7" s="51"/>
      <c r="N7" s="7"/>
      <c r="O7" s="50"/>
      <c r="P7" s="51"/>
      <c r="Q7" s="9"/>
      <c r="R7" s="54"/>
      <c r="S7" s="11"/>
      <c r="T7" s="36"/>
    </row>
    <row r="8" spans="1:20" ht="31.5" customHeight="1">
      <c r="A8" s="6" t="s">
        <v>8</v>
      </c>
      <c r="B8" s="44" t="s">
        <v>44</v>
      </c>
      <c r="C8" s="44" t="s">
        <v>45</v>
      </c>
      <c r="D8" s="44" t="s">
        <v>35</v>
      </c>
      <c r="E8" s="38">
        <v>11</v>
      </c>
      <c r="F8" s="49">
        <v>8.65</v>
      </c>
      <c r="G8" s="52">
        <f aca="true" t="shared" si="0" ref="G8:G14">30*F8/51</f>
        <v>5.088235294117647</v>
      </c>
      <c r="H8" s="39">
        <v>6</v>
      </c>
      <c r="I8" s="49">
        <v>18.4</v>
      </c>
      <c r="J8" s="52">
        <f aca="true" t="shared" si="1" ref="J8:J14">25*I8/20</f>
        <v>22.999999999999996</v>
      </c>
      <c r="K8" s="39">
        <v>1</v>
      </c>
      <c r="L8" s="49">
        <v>243.03</v>
      </c>
      <c r="M8" s="52">
        <f>25*231.34/L8</f>
        <v>23.797473562934616</v>
      </c>
      <c r="N8" s="39">
        <v>2</v>
      </c>
      <c r="O8" s="49">
        <v>55.81</v>
      </c>
      <c r="P8" s="52">
        <f aca="true" t="shared" si="2" ref="P8:P14">20*55.81/O8</f>
        <v>20</v>
      </c>
      <c r="Q8" s="39">
        <v>1</v>
      </c>
      <c r="R8" s="55">
        <f aca="true" t="shared" si="3" ref="R8:R14">SUM(G8,J8,M8,P8)</f>
        <v>71.88570885705226</v>
      </c>
      <c r="S8" s="40">
        <v>1</v>
      </c>
      <c r="T8" s="41" t="s">
        <v>46</v>
      </c>
    </row>
    <row r="9" spans="1:20" ht="31.5" customHeight="1">
      <c r="A9" s="6" t="s">
        <v>14</v>
      </c>
      <c r="B9" s="44" t="s">
        <v>47</v>
      </c>
      <c r="C9" s="44" t="s">
        <v>45</v>
      </c>
      <c r="D9" s="44" t="s">
        <v>35</v>
      </c>
      <c r="E9" s="38">
        <v>11</v>
      </c>
      <c r="F9" s="49">
        <v>12.8</v>
      </c>
      <c r="G9" s="52">
        <f t="shared" si="0"/>
        <v>7.529411764705882</v>
      </c>
      <c r="H9" s="39">
        <v>2</v>
      </c>
      <c r="I9" s="49">
        <v>18</v>
      </c>
      <c r="J9" s="52">
        <f t="shared" si="1"/>
        <v>22.5</v>
      </c>
      <c r="K9" s="39">
        <v>2</v>
      </c>
      <c r="L9" s="49">
        <v>251.13</v>
      </c>
      <c r="M9" s="52">
        <f aca="true" t="shared" si="4" ref="M9:M14">25*231.34/L9</f>
        <v>23.02990483016764</v>
      </c>
      <c r="N9" s="39">
        <v>5</v>
      </c>
      <c r="O9" s="49">
        <v>63.57</v>
      </c>
      <c r="P9" s="52">
        <f t="shared" si="2"/>
        <v>17.558596822400503</v>
      </c>
      <c r="Q9" s="39">
        <v>4</v>
      </c>
      <c r="R9" s="55">
        <f t="shared" si="3"/>
        <v>70.61791341727402</v>
      </c>
      <c r="S9" s="40">
        <v>2</v>
      </c>
      <c r="T9" s="41" t="s">
        <v>48</v>
      </c>
    </row>
    <row r="10" spans="1:20" ht="31.5" customHeight="1">
      <c r="A10" s="6" t="s">
        <v>16</v>
      </c>
      <c r="B10" s="44" t="s">
        <v>49</v>
      </c>
      <c r="C10" s="44" t="s">
        <v>50</v>
      </c>
      <c r="D10" s="44" t="s">
        <v>35</v>
      </c>
      <c r="E10" s="38">
        <v>9</v>
      </c>
      <c r="F10" s="49">
        <v>13.45</v>
      </c>
      <c r="G10" s="52">
        <f t="shared" si="0"/>
        <v>7.911764705882353</v>
      </c>
      <c r="H10" s="39">
        <v>1</v>
      </c>
      <c r="I10" s="49">
        <v>15.4</v>
      </c>
      <c r="J10" s="52">
        <f t="shared" si="1"/>
        <v>19.25</v>
      </c>
      <c r="K10" s="39">
        <v>4</v>
      </c>
      <c r="L10" s="49">
        <v>231.34</v>
      </c>
      <c r="M10" s="52">
        <f t="shared" si="4"/>
        <v>25</v>
      </c>
      <c r="N10" s="39">
        <v>1</v>
      </c>
      <c r="O10" s="49">
        <v>71.02</v>
      </c>
      <c r="P10" s="52">
        <f t="shared" si="2"/>
        <v>15.716699521261617</v>
      </c>
      <c r="Q10" s="39">
        <v>6</v>
      </c>
      <c r="R10" s="55">
        <f t="shared" si="3"/>
        <v>67.87846422714398</v>
      </c>
      <c r="S10" s="40">
        <v>3</v>
      </c>
      <c r="T10" s="41" t="s">
        <v>39</v>
      </c>
    </row>
    <row r="11" spans="1:20" ht="31.5" customHeight="1">
      <c r="A11" s="6" t="s">
        <v>17</v>
      </c>
      <c r="B11" s="44" t="s">
        <v>51</v>
      </c>
      <c r="C11" s="44" t="s">
        <v>52</v>
      </c>
      <c r="D11" s="44" t="s">
        <v>35</v>
      </c>
      <c r="E11" s="38">
        <v>10</v>
      </c>
      <c r="F11" s="49">
        <v>9.5</v>
      </c>
      <c r="G11" s="52">
        <f t="shared" si="0"/>
        <v>5.588235294117647</v>
      </c>
      <c r="H11" s="39">
        <v>5</v>
      </c>
      <c r="I11" s="49">
        <v>14.4</v>
      </c>
      <c r="J11" s="52">
        <f t="shared" si="1"/>
        <v>18</v>
      </c>
      <c r="K11" s="39">
        <v>6</v>
      </c>
      <c r="L11" s="49">
        <v>245.59</v>
      </c>
      <c r="M11" s="52">
        <f t="shared" si="4"/>
        <v>23.54941162099434</v>
      </c>
      <c r="N11" s="39">
        <v>3</v>
      </c>
      <c r="O11" s="49">
        <v>58.51</v>
      </c>
      <c r="P11" s="52">
        <f t="shared" si="2"/>
        <v>19.0770808408819</v>
      </c>
      <c r="Q11" s="39">
        <v>2</v>
      </c>
      <c r="R11" s="55">
        <f t="shared" si="3"/>
        <v>66.21472775599389</v>
      </c>
      <c r="S11" s="40">
        <v>4</v>
      </c>
      <c r="T11" s="41" t="s">
        <v>48</v>
      </c>
    </row>
    <row r="12" spans="1:20" ht="31.5" customHeight="1">
      <c r="A12" s="6" t="s">
        <v>18</v>
      </c>
      <c r="B12" s="44" t="s">
        <v>53</v>
      </c>
      <c r="C12" s="44" t="s">
        <v>54</v>
      </c>
      <c r="D12" s="44" t="s">
        <v>35</v>
      </c>
      <c r="E12" s="38">
        <v>9</v>
      </c>
      <c r="F12" s="49">
        <v>10.55</v>
      </c>
      <c r="G12" s="52">
        <f t="shared" si="0"/>
        <v>6.205882352941177</v>
      </c>
      <c r="H12" s="39">
        <v>4</v>
      </c>
      <c r="I12" s="49">
        <v>14.3</v>
      </c>
      <c r="J12" s="52">
        <f t="shared" si="1"/>
        <v>17.875</v>
      </c>
      <c r="K12" s="39">
        <v>7</v>
      </c>
      <c r="L12" s="49">
        <v>256.41</v>
      </c>
      <c r="M12" s="52">
        <f t="shared" si="4"/>
        <v>22.555672555672555</v>
      </c>
      <c r="N12" s="39">
        <v>6</v>
      </c>
      <c r="O12" s="49">
        <v>62.68</v>
      </c>
      <c r="P12" s="52">
        <f t="shared" si="2"/>
        <v>17.80791320995533</v>
      </c>
      <c r="Q12" s="39">
        <v>3</v>
      </c>
      <c r="R12" s="55">
        <f t="shared" si="3"/>
        <v>64.44446811856906</v>
      </c>
      <c r="S12" s="40">
        <v>5</v>
      </c>
      <c r="T12" s="41" t="s">
        <v>48</v>
      </c>
    </row>
    <row r="13" spans="1:20" ht="31.5" customHeight="1">
      <c r="A13" s="6" t="s">
        <v>19</v>
      </c>
      <c r="B13" s="44" t="s">
        <v>55</v>
      </c>
      <c r="C13" s="44" t="s">
        <v>56</v>
      </c>
      <c r="D13" s="44" t="s">
        <v>35</v>
      </c>
      <c r="E13" s="38">
        <v>9</v>
      </c>
      <c r="F13" s="49">
        <v>12.05</v>
      </c>
      <c r="G13" s="52">
        <f t="shared" si="0"/>
        <v>7.088235294117647</v>
      </c>
      <c r="H13" s="39">
        <v>3</v>
      </c>
      <c r="I13" s="49">
        <v>16.2</v>
      </c>
      <c r="J13" s="52">
        <f t="shared" si="1"/>
        <v>20.25</v>
      </c>
      <c r="K13" s="39">
        <v>3</v>
      </c>
      <c r="L13" s="49">
        <v>266.36</v>
      </c>
      <c r="M13" s="52">
        <f t="shared" si="4"/>
        <v>21.713095059318213</v>
      </c>
      <c r="N13" s="39">
        <v>7</v>
      </c>
      <c r="O13" s="49">
        <v>82.58</v>
      </c>
      <c r="P13" s="52">
        <f t="shared" si="2"/>
        <v>13.516589973359167</v>
      </c>
      <c r="Q13" s="39">
        <v>7</v>
      </c>
      <c r="R13" s="55">
        <f t="shared" si="3"/>
        <v>62.567920326795026</v>
      </c>
      <c r="S13" s="40">
        <v>6</v>
      </c>
      <c r="T13" s="41" t="s">
        <v>29</v>
      </c>
    </row>
    <row r="14" spans="1:20" ht="31.5" customHeight="1">
      <c r="A14" s="6" t="s">
        <v>20</v>
      </c>
      <c r="B14" s="44" t="s">
        <v>57</v>
      </c>
      <c r="C14" s="44" t="s">
        <v>58</v>
      </c>
      <c r="D14" s="44" t="s">
        <v>35</v>
      </c>
      <c r="E14" s="38">
        <v>9</v>
      </c>
      <c r="F14" s="49">
        <v>6.45</v>
      </c>
      <c r="G14" s="52">
        <f t="shared" si="0"/>
        <v>3.7941176470588234</v>
      </c>
      <c r="H14" s="39">
        <v>7</v>
      </c>
      <c r="I14" s="49">
        <v>15.3</v>
      </c>
      <c r="J14" s="52">
        <f t="shared" si="1"/>
        <v>19.125</v>
      </c>
      <c r="K14" s="39">
        <v>5</v>
      </c>
      <c r="L14" s="49">
        <v>249.33</v>
      </c>
      <c r="M14" s="52">
        <f t="shared" si="4"/>
        <v>23.196165724140695</v>
      </c>
      <c r="N14" s="39">
        <v>4</v>
      </c>
      <c r="O14" s="49">
        <v>68.58</v>
      </c>
      <c r="P14" s="52">
        <f t="shared" si="2"/>
        <v>16.275882181393992</v>
      </c>
      <c r="Q14" s="39">
        <v>5</v>
      </c>
      <c r="R14" s="55">
        <f t="shared" si="3"/>
        <v>62.391165552593506</v>
      </c>
      <c r="S14" s="40">
        <v>7</v>
      </c>
      <c r="T14" s="41" t="s">
        <v>59</v>
      </c>
    </row>
    <row r="15" spans="1:20" ht="12.75">
      <c r="A15" s="21"/>
      <c r="B15" s="21"/>
      <c r="C15" s="21"/>
      <c r="D15" s="21"/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9" ht="15">
      <c r="B16" s="20" t="s">
        <v>85</v>
      </c>
      <c r="C16" s="20"/>
      <c r="D16" s="20"/>
      <c r="E16" s="20"/>
      <c r="F16" s="20"/>
      <c r="G16" s="20"/>
      <c r="H16" s="20"/>
      <c r="I16" s="20"/>
    </row>
  </sheetData>
  <sheetProtection/>
  <autoFilter ref="A6:S7">
    <sortState ref="A7:S16">
      <sortCondition descending="1" sortBy="value" ref="R7:R16"/>
    </sortState>
  </autoFilter>
  <mergeCells count="27">
    <mergeCell ref="T5:T7"/>
    <mergeCell ref="B16:I16"/>
    <mergeCell ref="D6:D7"/>
    <mergeCell ref="E6:E7"/>
    <mergeCell ref="A4:D4"/>
    <mergeCell ref="L6:L7"/>
    <mergeCell ref="K6:K7"/>
    <mergeCell ref="J6:J7"/>
    <mergeCell ref="L5:N5"/>
    <mergeCell ref="A6:A7"/>
    <mergeCell ref="B6:B7"/>
    <mergeCell ref="C6:C7"/>
    <mergeCell ref="S6:S7"/>
    <mergeCell ref="M6:M7"/>
    <mergeCell ref="N6:N7"/>
    <mergeCell ref="A1:S2"/>
    <mergeCell ref="F6:F7"/>
    <mergeCell ref="G6:G7"/>
    <mergeCell ref="H6:H7"/>
    <mergeCell ref="I6:I7"/>
    <mergeCell ref="R6:R7"/>
    <mergeCell ref="O5:Q5"/>
    <mergeCell ref="O6:O7"/>
    <mergeCell ref="P6:P7"/>
    <mergeCell ref="F5:H5"/>
    <mergeCell ref="I5:K5"/>
    <mergeCell ref="Q6:Q7"/>
  </mergeCells>
  <printOptions horizontalCentered="1"/>
  <pageMargins left="0.06336805555555555" right="0.1968503937007874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80" zoomScaleNormal="80" zoomScalePageLayoutView="0" workbookViewId="0" topLeftCell="A1">
      <pane ySplit="7" topLeftCell="A8" activePane="bottomLeft" state="frozen"/>
      <selection pane="topLeft" activeCell="A8" sqref="A8:A14"/>
      <selection pane="bottomLeft" activeCell="T21" sqref="T21"/>
    </sheetView>
  </sheetViews>
  <sheetFormatPr defaultColWidth="9.140625" defaultRowHeight="15"/>
  <cols>
    <col min="1" max="1" width="4.421875" style="1" customWidth="1"/>
    <col min="2" max="2" width="20.28125" style="1" customWidth="1"/>
    <col min="3" max="3" width="18.28125" style="1" customWidth="1"/>
    <col min="4" max="4" width="28.421875" style="1" customWidth="1"/>
    <col min="5" max="5" width="6.28125" style="2" customWidth="1"/>
    <col min="6" max="6" width="7.8515625" style="1" customWidth="1"/>
    <col min="7" max="7" width="10.28125" style="1" customWidth="1"/>
    <col min="8" max="8" width="6.7109375" style="1" customWidth="1"/>
    <col min="9" max="9" width="7.8515625" style="1" customWidth="1"/>
    <col min="10" max="10" width="10.7109375" style="1" customWidth="1"/>
    <col min="11" max="11" width="5.8515625" style="1" customWidth="1"/>
    <col min="12" max="12" width="11.7109375" style="1" bestFit="1" customWidth="1"/>
    <col min="13" max="13" width="10.140625" style="1" customWidth="1"/>
    <col min="14" max="15" width="6.8515625" style="1" customWidth="1"/>
    <col min="16" max="16" width="10.421875" style="1" customWidth="1"/>
    <col min="17" max="17" width="5.7109375" style="1" customWidth="1"/>
    <col min="18" max="18" width="11.140625" style="1" customWidth="1"/>
    <col min="19" max="19" width="5.00390625" style="1" customWidth="1"/>
    <col min="20" max="20" width="22.140625" style="1" customWidth="1"/>
    <col min="21" max="16384" width="9.140625" style="1" customWidth="1"/>
  </cols>
  <sheetData>
    <row r="1" spans="1:22" ht="18.7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6.5" customHeight="1">
      <c r="A3" s="25" t="s">
        <v>43</v>
      </c>
      <c r="B3" s="25"/>
      <c r="C3" s="25" t="s">
        <v>9</v>
      </c>
      <c r="D3" s="25"/>
      <c r="E3" s="2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21" customHeight="1">
      <c r="A4" s="27" t="s">
        <v>61</v>
      </c>
      <c r="B4" s="27"/>
      <c r="C4" s="27"/>
      <c r="D4" s="27"/>
      <c r="E4" s="2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5.75" customHeight="1">
      <c r="A5" s="3"/>
      <c r="B5" s="3"/>
      <c r="C5" s="3"/>
      <c r="D5" s="3"/>
      <c r="E5" s="4"/>
      <c r="F5" s="29" t="s">
        <v>13</v>
      </c>
      <c r="G5" s="30"/>
      <c r="H5" s="30"/>
      <c r="I5" s="31" t="s">
        <v>10</v>
      </c>
      <c r="J5" s="32"/>
      <c r="K5" s="29"/>
      <c r="L5" s="33" t="s">
        <v>3</v>
      </c>
      <c r="M5" s="34"/>
      <c r="N5" s="35"/>
      <c r="O5" s="30" t="s">
        <v>15</v>
      </c>
      <c r="P5" s="30"/>
      <c r="Q5" s="31"/>
      <c r="R5" s="5"/>
      <c r="S5" s="3"/>
      <c r="T5" s="36" t="s">
        <v>28</v>
      </c>
      <c r="U5" s="21"/>
      <c r="V5" s="21"/>
    </row>
    <row r="6" spans="1:22" ht="15" customHeight="1">
      <c r="A6" s="18" t="s">
        <v>5</v>
      </c>
      <c r="B6" s="14" t="s">
        <v>24</v>
      </c>
      <c r="C6" s="16" t="s">
        <v>23</v>
      </c>
      <c r="D6" s="14" t="s">
        <v>6</v>
      </c>
      <c r="E6" s="16" t="s">
        <v>7</v>
      </c>
      <c r="F6" s="47" t="s">
        <v>0</v>
      </c>
      <c r="G6" s="51" t="s">
        <v>1</v>
      </c>
      <c r="H6" s="12" t="s">
        <v>2</v>
      </c>
      <c r="I6" s="56" t="s">
        <v>11</v>
      </c>
      <c r="J6" s="51" t="s">
        <v>1</v>
      </c>
      <c r="K6" s="7" t="s">
        <v>2</v>
      </c>
      <c r="L6" s="50" t="s">
        <v>11</v>
      </c>
      <c r="M6" s="51" t="s">
        <v>1</v>
      </c>
      <c r="N6" s="7" t="s">
        <v>2</v>
      </c>
      <c r="O6" s="50" t="s">
        <v>11</v>
      </c>
      <c r="P6" s="51" t="s">
        <v>1</v>
      </c>
      <c r="Q6" s="8" t="s">
        <v>2</v>
      </c>
      <c r="R6" s="53" t="s">
        <v>4</v>
      </c>
      <c r="S6" s="10" t="s">
        <v>2</v>
      </c>
      <c r="T6" s="36"/>
      <c r="U6" s="21"/>
      <c r="V6" s="21"/>
    </row>
    <row r="7" spans="1:22" ht="33.75" customHeight="1">
      <c r="A7" s="19"/>
      <c r="B7" s="15"/>
      <c r="C7" s="17"/>
      <c r="D7" s="15"/>
      <c r="E7" s="17"/>
      <c r="F7" s="48"/>
      <c r="G7" s="51"/>
      <c r="H7" s="13"/>
      <c r="I7" s="56"/>
      <c r="J7" s="51"/>
      <c r="K7" s="7"/>
      <c r="L7" s="50"/>
      <c r="M7" s="51"/>
      <c r="N7" s="7"/>
      <c r="O7" s="50"/>
      <c r="P7" s="51"/>
      <c r="Q7" s="9"/>
      <c r="R7" s="54"/>
      <c r="S7" s="11"/>
      <c r="T7" s="36"/>
      <c r="U7" s="21"/>
      <c r="V7" s="21"/>
    </row>
    <row r="8" spans="1:22" ht="31.5" customHeight="1">
      <c r="A8" s="6" t="s">
        <v>8</v>
      </c>
      <c r="B8" s="37" t="s">
        <v>26</v>
      </c>
      <c r="C8" s="37" t="s">
        <v>25</v>
      </c>
      <c r="D8" s="37" t="s">
        <v>27</v>
      </c>
      <c r="E8" s="38">
        <v>10</v>
      </c>
      <c r="F8" s="49">
        <v>10.2</v>
      </c>
      <c r="G8" s="52">
        <f aca="true" t="shared" si="0" ref="G8:G13">30*F8/51</f>
        <v>6</v>
      </c>
      <c r="H8" s="39">
        <v>3</v>
      </c>
      <c r="I8" s="57">
        <v>19</v>
      </c>
      <c r="J8" s="52">
        <f aca="true" t="shared" si="1" ref="J8:J13">25*I8/20</f>
        <v>23.75</v>
      </c>
      <c r="K8" s="39">
        <v>2</v>
      </c>
      <c r="L8" s="49">
        <v>121.7</v>
      </c>
      <c r="M8" s="52">
        <f aca="true" t="shared" si="2" ref="M8:M13">25*121.7/L8</f>
        <v>25</v>
      </c>
      <c r="N8" s="39">
        <v>1</v>
      </c>
      <c r="O8" s="49">
        <v>62.38</v>
      </c>
      <c r="P8" s="52">
        <f aca="true" t="shared" si="3" ref="P8:P13">20*62.38/O8</f>
        <v>20</v>
      </c>
      <c r="Q8" s="39">
        <v>1</v>
      </c>
      <c r="R8" s="55">
        <f aca="true" t="shared" si="4" ref="R8:R13">SUM(G8,J8,M8,P8)</f>
        <v>74.75</v>
      </c>
      <c r="S8" s="40">
        <v>1</v>
      </c>
      <c r="T8" s="41" t="s">
        <v>29</v>
      </c>
      <c r="U8" s="21"/>
      <c r="V8" s="21"/>
    </row>
    <row r="9" spans="1:22" ht="31.5" customHeight="1">
      <c r="A9" s="6" t="s">
        <v>14</v>
      </c>
      <c r="B9" s="37" t="s">
        <v>30</v>
      </c>
      <c r="C9" s="37" t="s">
        <v>31</v>
      </c>
      <c r="D9" s="37" t="s">
        <v>27</v>
      </c>
      <c r="E9" s="38">
        <v>9</v>
      </c>
      <c r="F9" s="49">
        <v>10.65</v>
      </c>
      <c r="G9" s="52">
        <f t="shared" si="0"/>
        <v>6.264705882352941</v>
      </c>
      <c r="H9" s="39">
        <v>2</v>
      </c>
      <c r="I9" s="57">
        <v>18.7</v>
      </c>
      <c r="J9" s="52">
        <f t="shared" si="1"/>
        <v>23.375</v>
      </c>
      <c r="K9" s="39">
        <v>3</v>
      </c>
      <c r="L9" s="49">
        <v>140.8</v>
      </c>
      <c r="M9" s="52">
        <f t="shared" si="2"/>
        <v>21.60866477272727</v>
      </c>
      <c r="N9" s="39">
        <v>4</v>
      </c>
      <c r="O9" s="49">
        <v>78.3</v>
      </c>
      <c r="P9" s="52">
        <f t="shared" si="3"/>
        <v>15.93358876117497</v>
      </c>
      <c r="Q9" s="39">
        <v>2</v>
      </c>
      <c r="R9" s="55">
        <f t="shared" si="4"/>
        <v>67.18195941625518</v>
      </c>
      <c r="S9" s="40">
        <v>2</v>
      </c>
      <c r="T9" s="41" t="s">
        <v>32</v>
      </c>
      <c r="U9" s="21"/>
      <c r="V9" s="21"/>
    </row>
    <row r="10" spans="1:22" ht="31.5" customHeight="1">
      <c r="A10" s="6" t="s">
        <v>16</v>
      </c>
      <c r="B10" s="37" t="s">
        <v>33</v>
      </c>
      <c r="C10" s="37" t="s">
        <v>34</v>
      </c>
      <c r="D10" s="37" t="s">
        <v>35</v>
      </c>
      <c r="E10" s="38">
        <v>10</v>
      </c>
      <c r="F10" s="49">
        <v>9.25</v>
      </c>
      <c r="G10" s="52">
        <f t="shared" si="0"/>
        <v>5.4411764705882355</v>
      </c>
      <c r="H10" s="39">
        <v>4</v>
      </c>
      <c r="I10" s="57">
        <v>19.6</v>
      </c>
      <c r="J10" s="52">
        <f t="shared" si="1"/>
        <v>24.500000000000004</v>
      </c>
      <c r="K10" s="39">
        <v>1</v>
      </c>
      <c r="L10" s="49">
        <v>137.92</v>
      </c>
      <c r="M10" s="52">
        <f t="shared" si="2"/>
        <v>22.059889791183295</v>
      </c>
      <c r="N10" s="39">
        <v>3</v>
      </c>
      <c r="O10" s="49">
        <v>83.78</v>
      </c>
      <c r="P10" s="52">
        <f t="shared" si="3"/>
        <v>14.89138219145381</v>
      </c>
      <c r="Q10" s="39">
        <v>3</v>
      </c>
      <c r="R10" s="55">
        <f t="shared" si="4"/>
        <v>66.89244845322534</v>
      </c>
      <c r="S10" s="40">
        <v>3</v>
      </c>
      <c r="T10" s="41" t="s">
        <v>36</v>
      </c>
      <c r="U10" s="21"/>
      <c r="V10" s="21"/>
    </row>
    <row r="11" spans="1:22" ht="31.5" customHeight="1">
      <c r="A11" s="6" t="s">
        <v>17</v>
      </c>
      <c r="B11" s="37" t="s">
        <v>37</v>
      </c>
      <c r="C11" s="37" t="s">
        <v>38</v>
      </c>
      <c r="D11" s="37" t="s">
        <v>35</v>
      </c>
      <c r="E11" s="38">
        <v>9</v>
      </c>
      <c r="F11" s="49">
        <v>11.65</v>
      </c>
      <c r="G11" s="52">
        <f t="shared" si="0"/>
        <v>6.852941176470588</v>
      </c>
      <c r="H11" s="39">
        <v>1</v>
      </c>
      <c r="I11" s="57">
        <v>18.3</v>
      </c>
      <c r="J11" s="52">
        <f t="shared" si="1"/>
        <v>22.875</v>
      </c>
      <c r="K11" s="39">
        <v>4</v>
      </c>
      <c r="L11" s="49">
        <v>131.99</v>
      </c>
      <c r="M11" s="52">
        <f t="shared" si="2"/>
        <v>23.050988711266005</v>
      </c>
      <c r="N11" s="39">
        <v>2</v>
      </c>
      <c r="O11" s="49">
        <v>91.66</v>
      </c>
      <c r="P11" s="52">
        <f t="shared" si="3"/>
        <v>13.611171721579753</v>
      </c>
      <c r="Q11" s="39">
        <v>6</v>
      </c>
      <c r="R11" s="55">
        <f t="shared" si="4"/>
        <v>66.39010160931635</v>
      </c>
      <c r="S11" s="40">
        <v>4</v>
      </c>
      <c r="T11" s="41" t="s">
        <v>39</v>
      </c>
      <c r="U11" s="21"/>
      <c r="V11" s="21"/>
    </row>
    <row r="12" spans="1:22" ht="31.5" customHeight="1">
      <c r="A12" s="6" t="s">
        <v>18</v>
      </c>
      <c r="B12" s="37" t="s">
        <v>40</v>
      </c>
      <c r="C12" s="37" t="s">
        <v>34</v>
      </c>
      <c r="D12" s="37" t="s">
        <v>35</v>
      </c>
      <c r="E12" s="38">
        <v>10</v>
      </c>
      <c r="F12" s="49">
        <v>8.15</v>
      </c>
      <c r="G12" s="52">
        <f t="shared" si="0"/>
        <v>4.794117647058823</v>
      </c>
      <c r="H12" s="39">
        <v>5</v>
      </c>
      <c r="I12" s="57">
        <v>17.8</v>
      </c>
      <c r="J12" s="52">
        <f t="shared" si="1"/>
        <v>22.25</v>
      </c>
      <c r="K12" s="39">
        <v>5</v>
      </c>
      <c r="L12" s="49">
        <v>147.13</v>
      </c>
      <c r="M12" s="52">
        <f t="shared" si="2"/>
        <v>20.6789913681778</v>
      </c>
      <c r="N12" s="39">
        <v>6</v>
      </c>
      <c r="O12" s="49">
        <v>86.6</v>
      </c>
      <c r="P12" s="52">
        <f t="shared" si="3"/>
        <v>14.406466512702082</v>
      </c>
      <c r="Q12" s="39">
        <v>4</v>
      </c>
      <c r="R12" s="55">
        <f t="shared" si="4"/>
        <v>62.129575527938705</v>
      </c>
      <c r="S12" s="40">
        <v>5</v>
      </c>
      <c r="T12" s="41" t="s">
        <v>32</v>
      </c>
      <c r="U12" s="21"/>
      <c r="V12" s="21"/>
    </row>
    <row r="13" spans="1:22" ht="31.5" customHeight="1">
      <c r="A13" s="6" t="s">
        <v>19</v>
      </c>
      <c r="B13" s="37" t="s">
        <v>41</v>
      </c>
      <c r="C13" s="37" t="s">
        <v>42</v>
      </c>
      <c r="D13" s="37" t="s">
        <v>35</v>
      </c>
      <c r="E13" s="38">
        <v>10</v>
      </c>
      <c r="F13" s="49">
        <v>7.75</v>
      </c>
      <c r="G13" s="52">
        <f t="shared" si="0"/>
        <v>4.5588235294117645</v>
      </c>
      <c r="H13" s="39">
        <v>6</v>
      </c>
      <c r="I13" s="57">
        <v>17.7</v>
      </c>
      <c r="J13" s="52">
        <f t="shared" si="1"/>
        <v>22.125</v>
      </c>
      <c r="K13" s="39">
        <v>6</v>
      </c>
      <c r="L13" s="49">
        <v>142.95</v>
      </c>
      <c r="M13" s="52">
        <f t="shared" si="2"/>
        <v>21.283665617348724</v>
      </c>
      <c r="N13" s="39">
        <v>5</v>
      </c>
      <c r="O13" s="49">
        <v>88.32</v>
      </c>
      <c r="P13" s="52">
        <f t="shared" si="3"/>
        <v>14.125905797101453</v>
      </c>
      <c r="Q13" s="39">
        <v>5</v>
      </c>
      <c r="R13" s="55">
        <f t="shared" si="4"/>
        <v>62.09339494386194</v>
      </c>
      <c r="S13" s="40">
        <v>6</v>
      </c>
      <c r="T13" s="41" t="s">
        <v>32</v>
      </c>
      <c r="U13" s="21"/>
      <c r="V13" s="21"/>
    </row>
    <row r="15" spans="2:9" ht="15">
      <c r="B15" s="20" t="s">
        <v>85</v>
      </c>
      <c r="C15" s="20"/>
      <c r="D15" s="20"/>
      <c r="E15" s="20"/>
      <c r="F15" s="20"/>
      <c r="G15" s="20"/>
      <c r="H15" s="20"/>
      <c r="I15" s="20"/>
    </row>
  </sheetData>
  <sheetProtection/>
  <autoFilter ref="A6:S7">
    <sortState ref="A7:S15">
      <sortCondition descending="1" sortBy="value" ref="R7:R15"/>
    </sortState>
  </autoFilter>
  <mergeCells count="29">
    <mergeCell ref="I5:K5"/>
    <mergeCell ref="L5:N5"/>
    <mergeCell ref="O5:Q5"/>
    <mergeCell ref="A6:A7"/>
    <mergeCell ref="B6:B7"/>
    <mergeCell ref="C6:C7"/>
    <mergeCell ref="D6:D7"/>
    <mergeCell ref="E6:E7"/>
    <mergeCell ref="K6:K7"/>
    <mergeCell ref="Q6:Q7"/>
    <mergeCell ref="A3:B3"/>
    <mergeCell ref="C3:D3"/>
    <mergeCell ref="A4:D4"/>
    <mergeCell ref="F5:H5"/>
    <mergeCell ref="F6:F7"/>
    <mergeCell ref="G6:G7"/>
    <mergeCell ref="H6:H7"/>
    <mergeCell ref="I6:I7"/>
    <mergeCell ref="J6:J7"/>
    <mergeCell ref="A1:V2"/>
    <mergeCell ref="T5:T7"/>
    <mergeCell ref="B15:I15"/>
    <mergeCell ref="R6:R7"/>
    <mergeCell ref="S6:S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="80" zoomScaleNormal="80" zoomScalePageLayoutView="0" workbookViewId="0" topLeftCell="A1">
      <pane ySplit="7" topLeftCell="A8" activePane="bottomLeft" state="frozen"/>
      <selection pane="topLeft" activeCell="A8" sqref="A8:A14"/>
      <selection pane="bottomLeft" activeCell="J31" sqref="J31"/>
    </sheetView>
  </sheetViews>
  <sheetFormatPr defaultColWidth="9.140625" defaultRowHeight="15"/>
  <cols>
    <col min="1" max="1" width="4.421875" style="1" customWidth="1"/>
    <col min="2" max="2" width="24.28125" style="1" bestFit="1" customWidth="1"/>
    <col min="3" max="3" width="21.00390625" style="1" customWidth="1"/>
    <col min="4" max="4" width="25.140625" style="1" customWidth="1"/>
    <col min="5" max="5" width="6.28125" style="2" customWidth="1"/>
    <col min="6" max="6" width="7.8515625" style="1" customWidth="1"/>
    <col min="7" max="7" width="10.28125" style="1" customWidth="1"/>
    <col min="8" max="8" width="6.7109375" style="1" customWidth="1"/>
    <col min="9" max="9" width="11.7109375" style="1" bestFit="1" customWidth="1"/>
    <col min="10" max="10" width="10.7109375" style="1" customWidth="1"/>
    <col min="11" max="11" width="5.8515625" style="1" customWidth="1"/>
    <col min="12" max="12" width="11.7109375" style="1" bestFit="1" customWidth="1"/>
    <col min="13" max="13" width="10.140625" style="1" customWidth="1"/>
    <col min="14" max="15" width="6.8515625" style="1" customWidth="1"/>
    <col min="16" max="16" width="10.421875" style="1" customWidth="1"/>
    <col min="17" max="17" width="5.7109375" style="1" customWidth="1"/>
    <col min="18" max="18" width="11.140625" style="1" customWidth="1"/>
    <col min="19" max="19" width="4.140625" style="1" customWidth="1"/>
    <col min="20" max="20" width="17.57421875" style="1" customWidth="1"/>
    <col min="21" max="16384" width="9.140625" style="1" customWidth="1"/>
  </cols>
  <sheetData>
    <row r="1" spans="1:20" ht="18.7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3"/>
    </row>
    <row r="2" spans="1:20" ht="18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3"/>
    </row>
    <row r="3" spans="1:20" ht="16.5" customHeight="1">
      <c r="A3" s="25"/>
      <c r="B3" s="25"/>
      <c r="C3" s="25" t="s">
        <v>9</v>
      </c>
      <c r="D3" s="25"/>
      <c r="E3" s="2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21" customHeight="1">
      <c r="A4" s="27" t="s">
        <v>60</v>
      </c>
      <c r="B4" s="27"/>
      <c r="C4" s="27"/>
      <c r="D4" s="27"/>
      <c r="E4" s="2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5.75" customHeight="1">
      <c r="A5" s="3"/>
      <c r="B5" s="3"/>
      <c r="C5" s="3"/>
      <c r="D5" s="3"/>
      <c r="E5" s="4"/>
      <c r="F5" s="29" t="s">
        <v>13</v>
      </c>
      <c r="G5" s="30"/>
      <c r="H5" s="30"/>
      <c r="I5" s="31" t="s">
        <v>10</v>
      </c>
      <c r="J5" s="32"/>
      <c r="K5" s="29"/>
      <c r="L5" s="33" t="s">
        <v>3</v>
      </c>
      <c r="M5" s="34"/>
      <c r="N5" s="35"/>
      <c r="O5" s="30" t="s">
        <v>15</v>
      </c>
      <c r="P5" s="30"/>
      <c r="Q5" s="31"/>
      <c r="R5" s="5"/>
      <c r="S5" s="3"/>
      <c r="T5" s="36" t="s">
        <v>28</v>
      </c>
    </row>
    <row r="6" spans="1:20" ht="15" customHeight="1">
      <c r="A6" s="18" t="s">
        <v>5</v>
      </c>
      <c r="B6" s="14" t="s">
        <v>24</v>
      </c>
      <c r="C6" s="16" t="s">
        <v>23</v>
      </c>
      <c r="D6" s="14" t="s">
        <v>6</v>
      </c>
      <c r="E6" s="16" t="s">
        <v>7</v>
      </c>
      <c r="F6" s="47" t="s">
        <v>0</v>
      </c>
      <c r="G6" s="51" t="s">
        <v>1</v>
      </c>
      <c r="H6" s="12" t="s">
        <v>2</v>
      </c>
      <c r="I6" s="50" t="s">
        <v>11</v>
      </c>
      <c r="J6" s="51" t="s">
        <v>1</v>
      </c>
      <c r="K6" s="7" t="s">
        <v>2</v>
      </c>
      <c r="L6" s="50" t="s">
        <v>11</v>
      </c>
      <c r="M6" s="51" t="s">
        <v>1</v>
      </c>
      <c r="N6" s="7" t="s">
        <v>2</v>
      </c>
      <c r="O6" s="50" t="s">
        <v>11</v>
      </c>
      <c r="P6" s="51" t="s">
        <v>1</v>
      </c>
      <c r="Q6" s="8" t="s">
        <v>2</v>
      </c>
      <c r="R6" s="53" t="s">
        <v>4</v>
      </c>
      <c r="S6" s="10" t="s">
        <v>2</v>
      </c>
      <c r="T6" s="36"/>
    </row>
    <row r="7" spans="1:20" ht="38.25" customHeight="1">
      <c r="A7" s="19"/>
      <c r="B7" s="15"/>
      <c r="C7" s="17"/>
      <c r="D7" s="15"/>
      <c r="E7" s="17"/>
      <c r="F7" s="48"/>
      <c r="G7" s="51"/>
      <c r="H7" s="13"/>
      <c r="I7" s="50"/>
      <c r="J7" s="51"/>
      <c r="K7" s="7"/>
      <c r="L7" s="50"/>
      <c r="M7" s="51"/>
      <c r="N7" s="7"/>
      <c r="O7" s="50"/>
      <c r="P7" s="51"/>
      <c r="Q7" s="9"/>
      <c r="R7" s="54"/>
      <c r="S7" s="11"/>
      <c r="T7" s="36"/>
    </row>
    <row r="8" spans="1:20" ht="31.5" customHeight="1">
      <c r="A8" s="6" t="s">
        <v>8</v>
      </c>
      <c r="B8" s="37" t="s">
        <v>63</v>
      </c>
      <c r="C8" s="37" t="s">
        <v>64</v>
      </c>
      <c r="D8" s="37" t="s">
        <v>35</v>
      </c>
      <c r="E8" s="38">
        <v>7</v>
      </c>
      <c r="F8" s="49">
        <v>13.7</v>
      </c>
      <c r="G8" s="52">
        <f>30*F8/50</f>
        <v>8.22</v>
      </c>
      <c r="H8" s="39">
        <v>1</v>
      </c>
      <c r="I8" s="49">
        <v>16.6</v>
      </c>
      <c r="J8" s="52">
        <f>25*I8/20</f>
        <v>20.750000000000004</v>
      </c>
      <c r="K8" s="39">
        <v>1</v>
      </c>
      <c r="L8" s="49">
        <v>267.41</v>
      </c>
      <c r="M8" s="52">
        <f>25*267.41/L8</f>
        <v>25</v>
      </c>
      <c r="N8" s="39">
        <v>1</v>
      </c>
      <c r="O8" s="49">
        <v>80.62</v>
      </c>
      <c r="P8" s="52">
        <f>20*80.62/O8</f>
        <v>20</v>
      </c>
      <c r="Q8" s="39">
        <v>1</v>
      </c>
      <c r="R8" s="55">
        <f>SUM(G8,J8,M8,P8)</f>
        <v>73.97</v>
      </c>
      <c r="S8" s="40">
        <v>1</v>
      </c>
      <c r="T8" s="41" t="s">
        <v>48</v>
      </c>
    </row>
    <row r="9" spans="1:20" ht="31.5" customHeight="1">
      <c r="A9" s="6" t="s">
        <v>14</v>
      </c>
      <c r="B9" s="37" t="s">
        <v>22</v>
      </c>
      <c r="C9" s="37" t="s">
        <v>65</v>
      </c>
      <c r="D9" s="37" t="s">
        <v>35</v>
      </c>
      <c r="E9" s="38">
        <v>7</v>
      </c>
      <c r="F9" s="49">
        <v>9</v>
      </c>
      <c r="G9" s="52">
        <f>30*F9/50</f>
        <v>5.4</v>
      </c>
      <c r="H9" s="39">
        <v>2</v>
      </c>
      <c r="I9" s="49">
        <v>16.4</v>
      </c>
      <c r="J9" s="52">
        <f>25*I9/20</f>
        <v>20.499999999999996</v>
      </c>
      <c r="K9" s="39">
        <v>2</v>
      </c>
      <c r="L9" s="49">
        <v>282.33</v>
      </c>
      <c r="M9" s="52">
        <f>25*267.41/L9</f>
        <v>23.678850989976272</v>
      </c>
      <c r="N9" s="39">
        <v>2</v>
      </c>
      <c r="O9" s="49">
        <v>91.41</v>
      </c>
      <c r="P9" s="52">
        <f>20*80.62/O9</f>
        <v>17.639207964117713</v>
      </c>
      <c r="Q9" s="39">
        <v>2</v>
      </c>
      <c r="R9" s="55">
        <f>SUM(G9,J9,M9,P9)</f>
        <v>67.21805895409399</v>
      </c>
      <c r="S9" s="40">
        <v>2</v>
      </c>
      <c r="T9" s="41" t="s">
        <v>66</v>
      </c>
    </row>
    <row r="11" spans="2:9" ht="15">
      <c r="B11" s="20" t="s">
        <v>85</v>
      </c>
      <c r="C11" s="20"/>
      <c r="D11" s="20"/>
      <c r="E11" s="20"/>
      <c r="F11" s="20"/>
      <c r="G11" s="20"/>
      <c r="H11" s="20"/>
      <c r="I11" s="20"/>
    </row>
  </sheetData>
  <sheetProtection/>
  <autoFilter ref="A6:S7">
    <sortState ref="A7:S11">
      <sortCondition descending="1" sortBy="value" ref="R7:R11"/>
    </sortState>
  </autoFilter>
  <mergeCells count="29">
    <mergeCell ref="T5:T7"/>
    <mergeCell ref="B11:I11"/>
    <mergeCell ref="I5:K5"/>
    <mergeCell ref="L5:N5"/>
    <mergeCell ref="O5:Q5"/>
    <mergeCell ref="A6:A7"/>
    <mergeCell ref="B6:B7"/>
    <mergeCell ref="C6:C7"/>
    <mergeCell ref="D6:D7"/>
    <mergeCell ref="E6:E7"/>
    <mergeCell ref="K6:K7"/>
    <mergeCell ref="A1:S2"/>
    <mergeCell ref="A3:B3"/>
    <mergeCell ref="C3:D3"/>
    <mergeCell ref="A4:D4"/>
    <mergeCell ref="F5:H5"/>
    <mergeCell ref="F6:F7"/>
    <mergeCell ref="G6:G7"/>
    <mergeCell ref="H6:H7"/>
    <mergeCell ref="I6:I7"/>
    <mergeCell ref="J6:J7"/>
    <mergeCell ref="R6:R7"/>
    <mergeCell ref="S6:S7"/>
    <mergeCell ref="L6:L7"/>
    <mergeCell ref="M6:M7"/>
    <mergeCell ref="N6:N7"/>
    <mergeCell ref="O6:O7"/>
    <mergeCell ref="P6:P7"/>
    <mergeCell ref="Q6:Q7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80" zoomScaleNormal="80" zoomScalePageLayoutView="0" workbookViewId="0" topLeftCell="A1">
      <pane ySplit="7" topLeftCell="A8" activePane="bottomLeft" state="frozen"/>
      <selection pane="topLeft" activeCell="A8" sqref="A8:A14"/>
      <selection pane="bottomLeft" activeCell="K25" sqref="K25"/>
    </sheetView>
  </sheetViews>
  <sheetFormatPr defaultColWidth="9.140625" defaultRowHeight="15"/>
  <cols>
    <col min="1" max="1" width="4.421875" style="1" customWidth="1"/>
    <col min="2" max="2" width="16.8515625" style="1" customWidth="1"/>
    <col min="3" max="3" width="24.140625" style="1" customWidth="1"/>
    <col min="4" max="4" width="32.8515625" style="1" customWidth="1"/>
    <col min="5" max="5" width="6.28125" style="2" customWidth="1"/>
    <col min="6" max="6" width="7.8515625" style="1" customWidth="1"/>
    <col min="7" max="7" width="10.28125" style="1" customWidth="1"/>
    <col min="8" max="8" width="6.7109375" style="1" customWidth="1"/>
    <col min="9" max="9" width="6.00390625" style="1" customWidth="1"/>
    <col min="10" max="10" width="10.7109375" style="1" customWidth="1"/>
    <col min="11" max="11" width="5.8515625" style="1" customWidth="1"/>
    <col min="12" max="12" width="6.8515625" style="1" customWidth="1"/>
    <col min="13" max="13" width="10.140625" style="1" customWidth="1"/>
    <col min="14" max="15" width="6.8515625" style="1" customWidth="1"/>
    <col min="16" max="16" width="10.421875" style="1" customWidth="1"/>
    <col min="17" max="17" width="5.7109375" style="1" customWidth="1"/>
    <col min="18" max="18" width="11.140625" style="1" customWidth="1"/>
    <col min="19" max="19" width="6.00390625" style="1" customWidth="1"/>
    <col min="20" max="20" width="19.00390625" style="1" customWidth="1"/>
    <col min="21" max="16384" width="9.140625" style="1" customWidth="1"/>
  </cols>
  <sheetData>
    <row r="1" spans="1:19" ht="18.7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8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6.5" customHeight="1">
      <c r="A3" s="21"/>
      <c r="B3" s="45"/>
      <c r="C3" s="45"/>
      <c r="D3" s="26"/>
      <c r="E3" s="2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1" customHeight="1">
      <c r="A4" s="27" t="s">
        <v>67</v>
      </c>
      <c r="B4" s="27"/>
      <c r="C4" s="27"/>
      <c r="D4" s="27"/>
      <c r="E4" s="2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0" ht="15.75" customHeight="1">
      <c r="A5" s="3"/>
      <c r="B5" s="3"/>
      <c r="C5" s="3"/>
      <c r="D5" s="3"/>
      <c r="E5" s="4"/>
      <c r="F5" s="29" t="s">
        <v>13</v>
      </c>
      <c r="G5" s="30"/>
      <c r="H5" s="30"/>
      <c r="I5" s="31" t="s">
        <v>10</v>
      </c>
      <c r="J5" s="32"/>
      <c r="K5" s="29"/>
      <c r="L5" s="33" t="s">
        <v>3</v>
      </c>
      <c r="M5" s="34"/>
      <c r="N5" s="35"/>
      <c r="O5" s="30" t="s">
        <v>15</v>
      </c>
      <c r="P5" s="30"/>
      <c r="Q5" s="31"/>
      <c r="R5" s="5"/>
      <c r="S5" s="3"/>
      <c r="T5" s="36" t="s">
        <v>28</v>
      </c>
    </row>
    <row r="6" spans="1:20" ht="15" customHeight="1">
      <c r="A6" s="18" t="s">
        <v>5</v>
      </c>
      <c r="B6" s="14" t="s">
        <v>24</v>
      </c>
      <c r="C6" s="16" t="s">
        <v>23</v>
      </c>
      <c r="D6" s="14" t="s">
        <v>6</v>
      </c>
      <c r="E6" s="16" t="s">
        <v>7</v>
      </c>
      <c r="F6" s="47" t="s">
        <v>0</v>
      </c>
      <c r="G6" s="51" t="s">
        <v>1</v>
      </c>
      <c r="H6" s="12" t="s">
        <v>2</v>
      </c>
      <c r="I6" s="50" t="s">
        <v>11</v>
      </c>
      <c r="J6" s="51" t="s">
        <v>1</v>
      </c>
      <c r="K6" s="7" t="s">
        <v>2</v>
      </c>
      <c r="L6" s="50" t="s">
        <v>11</v>
      </c>
      <c r="M6" s="51" t="s">
        <v>1</v>
      </c>
      <c r="N6" s="7" t="s">
        <v>2</v>
      </c>
      <c r="O6" s="50" t="s">
        <v>11</v>
      </c>
      <c r="P6" s="51" t="s">
        <v>1</v>
      </c>
      <c r="Q6" s="8" t="s">
        <v>2</v>
      </c>
      <c r="R6" s="53" t="s">
        <v>4</v>
      </c>
      <c r="S6" s="10" t="s">
        <v>2</v>
      </c>
      <c r="T6" s="36"/>
    </row>
    <row r="7" spans="1:20" ht="24" customHeight="1">
      <c r="A7" s="19"/>
      <c r="B7" s="15"/>
      <c r="C7" s="17"/>
      <c r="D7" s="15"/>
      <c r="E7" s="17"/>
      <c r="F7" s="48"/>
      <c r="G7" s="51"/>
      <c r="H7" s="13"/>
      <c r="I7" s="50"/>
      <c r="J7" s="51"/>
      <c r="K7" s="7"/>
      <c r="L7" s="50"/>
      <c r="M7" s="51"/>
      <c r="N7" s="7"/>
      <c r="O7" s="50"/>
      <c r="P7" s="51"/>
      <c r="Q7" s="9"/>
      <c r="R7" s="54"/>
      <c r="S7" s="11"/>
      <c r="T7" s="36"/>
    </row>
    <row r="8" spans="1:20" ht="31.5" customHeight="1">
      <c r="A8" s="6" t="s">
        <v>8</v>
      </c>
      <c r="B8" s="37" t="s">
        <v>68</v>
      </c>
      <c r="C8" s="37" t="s">
        <v>69</v>
      </c>
      <c r="D8" s="37" t="s">
        <v>35</v>
      </c>
      <c r="E8" s="38">
        <v>8</v>
      </c>
      <c r="F8" s="49">
        <v>11</v>
      </c>
      <c r="G8" s="52">
        <f aca="true" t="shared" si="0" ref="G8:G15">30*F8/50</f>
        <v>6.6</v>
      </c>
      <c r="H8" s="39">
        <v>7</v>
      </c>
      <c r="I8" s="49">
        <v>19.4</v>
      </c>
      <c r="J8" s="52">
        <f aca="true" t="shared" si="1" ref="J8:J15">25*I8/20</f>
        <v>24.249999999999996</v>
      </c>
      <c r="K8" s="39">
        <v>1</v>
      </c>
      <c r="L8" s="49">
        <v>111.59</v>
      </c>
      <c r="M8" s="52">
        <f aca="true" t="shared" si="2" ref="M8:M15">25*111.53/L8</f>
        <v>24.986557935298862</v>
      </c>
      <c r="N8" s="39">
        <v>2</v>
      </c>
      <c r="O8" s="49">
        <v>56.38</v>
      </c>
      <c r="P8" s="52">
        <f aca="true" t="shared" si="3" ref="P8:P15">20*56.38/O8</f>
        <v>20</v>
      </c>
      <c r="Q8" s="39">
        <v>1</v>
      </c>
      <c r="R8" s="55">
        <f aca="true" t="shared" si="4" ref="R8:R15">SUM(G8,J8,M8,P8)</f>
        <v>75.83655793529886</v>
      </c>
      <c r="S8" s="40">
        <v>1</v>
      </c>
      <c r="T8" s="41" t="s">
        <v>70</v>
      </c>
    </row>
    <row r="9" spans="1:20" ht="31.5" customHeight="1">
      <c r="A9" s="6" t="s">
        <v>14</v>
      </c>
      <c r="B9" s="37" t="s">
        <v>71</v>
      </c>
      <c r="C9" s="37" t="s">
        <v>72</v>
      </c>
      <c r="D9" s="37" t="s">
        <v>35</v>
      </c>
      <c r="E9" s="38">
        <v>8</v>
      </c>
      <c r="F9" s="49">
        <v>13</v>
      </c>
      <c r="G9" s="52">
        <f t="shared" si="0"/>
        <v>7.8</v>
      </c>
      <c r="H9" s="39">
        <v>3</v>
      </c>
      <c r="I9" s="49">
        <v>17.7</v>
      </c>
      <c r="J9" s="52">
        <f t="shared" si="1"/>
        <v>22.125</v>
      </c>
      <c r="K9" s="39">
        <v>4</v>
      </c>
      <c r="L9" s="49">
        <v>111.53</v>
      </c>
      <c r="M9" s="52">
        <f t="shared" si="2"/>
        <v>25</v>
      </c>
      <c r="N9" s="39">
        <v>1</v>
      </c>
      <c r="O9" s="49">
        <v>70.01</v>
      </c>
      <c r="P9" s="52">
        <f t="shared" si="3"/>
        <v>16.106270532781032</v>
      </c>
      <c r="Q9" s="39">
        <v>4</v>
      </c>
      <c r="R9" s="55">
        <f t="shared" si="4"/>
        <v>71.03127053278104</v>
      </c>
      <c r="S9" s="40">
        <v>2</v>
      </c>
      <c r="T9" s="41" t="s">
        <v>73</v>
      </c>
    </row>
    <row r="10" spans="1:20" ht="31.5" customHeight="1">
      <c r="A10" s="6" t="s">
        <v>16</v>
      </c>
      <c r="B10" s="37" t="s">
        <v>74</v>
      </c>
      <c r="C10" s="37" t="s">
        <v>75</v>
      </c>
      <c r="D10" s="37" t="s">
        <v>35</v>
      </c>
      <c r="E10" s="38">
        <v>8</v>
      </c>
      <c r="F10" s="49">
        <v>12.5</v>
      </c>
      <c r="G10" s="52">
        <f t="shared" si="0"/>
        <v>7.5</v>
      </c>
      <c r="H10" s="39">
        <v>6</v>
      </c>
      <c r="I10" s="49">
        <v>17.1</v>
      </c>
      <c r="J10" s="52">
        <f t="shared" si="1"/>
        <v>21.375000000000004</v>
      </c>
      <c r="K10" s="39">
        <v>6</v>
      </c>
      <c r="L10" s="49">
        <v>126.24</v>
      </c>
      <c r="M10" s="52">
        <f t="shared" si="2"/>
        <v>22.086897972116603</v>
      </c>
      <c r="N10" s="39">
        <v>3</v>
      </c>
      <c r="O10" s="49">
        <v>64.72</v>
      </c>
      <c r="P10" s="52">
        <f t="shared" si="3"/>
        <v>17.422744128553774</v>
      </c>
      <c r="Q10" s="39">
        <v>2</v>
      </c>
      <c r="R10" s="55">
        <f t="shared" si="4"/>
        <v>68.38464210067038</v>
      </c>
      <c r="S10" s="40">
        <v>3</v>
      </c>
      <c r="T10" s="41" t="s">
        <v>39</v>
      </c>
    </row>
    <row r="11" spans="1:20" ht="31.5" customHeight="1">
      <c r="A11" s="6" t="s">
        <v>17</v>
      </c>
      <c r="B11" s="37" t="s">
        <v>76</v>
      </c>
      <c r="C11" s="37" t="s">
        <v>77</v>
      </c>
      <c r="D11" s="37" t="s">
        <v>35</v>
      </c>
      <c r="E11" s="38">
        <v>8</v>
      </c>
      <c r="F11" s="49">
        <v>17.8</v>
      </c>
      <c r="G11" s="52">
        <f t="shared" si="0"/>
        <v>10.68</v>
      </c>
      <c r="H11" s="39">
        <v>1</v>
      </c>
      <c r="I11" s="49">
        <v>17.8</v>
      </c>
      <c r="J11" s="52">
        <f t="shared" si="1"/>
        <v>22.25</v>
      </c>
      <c r="K11" s="39">
        <v>3</v>
      </c>
      <c r="L11" s="49">
        <v>144.9</v>
      </c>
      <c r="M11" s="52">
        <f t="shared" si="2"/>
        <v>19.242581090407178</v>
      </c>
      <c r="N11" s="39">
        <v>6</v>
      </c>
      <c r="O11" s="49">
        <v>71.64</v>
      </c>
      <c r="P11" s="52">
        <f t="shared" si="3"/>
        <v>15.739810161920717</v>
      </c>
      <c r="Q11" s="39">
        <v>5</v>
      </c>
      <c r="R11" s="55">
        <f t="shared" si="4"/>
        <v>67.9123912523279</v>
      </c>
      <c r="S11" s="40">
        <v>4</v>
      </c>
      <c r="T11" s="41" t="s">
        <v>29</v>
      </c>
    </row>
    <row r="12" spans="1:20" ht="31.5" customHeight="1">
      <c r="A12" s="6" t="s">
        <v>18</v>
      </c>
      <c r="B12" s="37" t="s">
        <v>78</v>
      </c>
      <c r="C12" s="37" t="s">
        <v>77</v>
      </c>
      <c r="D12" s="37" t="s">
        <v>35</v>
      </c>
      <c r="E12" s="38">
        <v>8</v>
      </c>
      <c r="F12" s="49">
        <v>9</v>
      </c>
      <c r="G12" s="52">
        <f t="shared" si="0"/>
        <v>5.4</v>
      </c>
      <c r="H12" s="39">
        <v>8</v>
      </c>
      <c r="I12" s="49">
        <v>18.3</v>
      </c>
      <c r="J12" s="52">
        <f t="shared" si="1"/>
        <v>22.875</v>
      </c>
      <c r="K12" s="39">
        <v>2</v>
      </c>
      <c r="L12" s="49">
        <v>129.59</v>
      </c>
      <c r="M12" s="52">
        <f t="shared" si="2"/>
        <v>21.515934871517864</v>
      </c>
      <c r="N12" s="39">
        <v>4</v>
      </c>
      <c r="O12" s="49">
        <v>68.44</v>
      </c>
      <c r="P12" s="52">
        <f t="shared" si="3"/>
        <v>16.475745178258332</v>
      </c>
      <c r="Q12" s="39">
        <v>3</v>
      </c>
      <c r="R12" s="55">
        <f t="shared" si="4"/>
        <v>66.2666800497762</v>
      </c>
      <c r="S12" s="40">
        <v>5</v>
      </c>
      <c r="T12" s="41" t="s">
        <v>79</v>
      </c>
    </row>
    <row r="13" spans="1:20" ht="31.5" customHeight="1">
      <c r="A13" s="6" t="s">
        <v>19</v>
      </c>
      <c r="B13" s="37" t="s">
        <v>80</v>
      </c>
      <c r="C13" s="37" t="s">
        <v>81</v>
      </c>
      <c r="D13" s="37" t="s">
        <v>35</v>
      </c>
      <c r="E13" s="38">
        <v>7</v>
      </c>
      <c r="F13" s="49">
        <v>13</v>
      </c>
      <c r="G13" s="52">
        <f t="shared" si="0"/>
        <v>7.8</v>
      </c>
      <c r="H13" s="39">
        <v>3</v>
      </c>
      <c r="I13" s="49">
        <v>17.5</v>
      </c>
      <c r="J13" s="52">
        <f t="shared" si="1"/>
        <v>21.875</v>
      </c>
      <c r="K13" s="39">
        <v>5</v>
      </c>
      <c r="L13" s="49">
        <v>142.15</v>
      </c>
      <c r="M13" s="52">
        <f t="shared" si="2"/>
        <v>19.61484347520225</v>
      </c>
      <c r="N13" s="39">
        <v>5</v>
      </c>
      <c r="O13" s="49">
        <v>83.18</v>
      </c>
      <c r="P13" s="52">
        <f t="shared" si="3"/>
        <v>13.55614330367877</v>
      </c>
      <c r="Q13" s="39">
        <v>7</v>
      </c>
      <c r="R13" s="55">
        <f t="shared" si="4"/>
        <v>62.84598677888101</v>
      </c>
      <c r="S13" s="40">
        <v>6</v>
      </c>
      <c r="T13" s="41" t="s">
        <v>59</v>
      </c>
    </row>
    <row r="14" spans="1:20" ht="31.5" customHeight="1">
      <c r="A14" s="6" t="s">
        <v>20</v>
      </c>
      <c r="B14" s="37" t="s">
        <v>82</v>
      </c>
      <c r="C14" s="37" t="s">
        <v>25</v>
      </c>
      <c r="D14" s="37" t="s">
        <v>35</v>
      </c>
      <c r="E14" s="38">
        <v>8</v>
      </c>
      <c r="F14" s="49">
        <v>14</v>
      </c>
      <c r="G14" s="52">
        <f t="shared" si="0"/>
        <v>8.4</v>
      </c>
      <c r="H14" s="39">
        <v>2</v>
      </c>
      <c r="I14" s="49">
        <v>15.9</v>
      </c>
      <c r="J14" s="52">
        <f t="shared" si="1"/>
        <v>19.875</v>
      </c>
      <c r="K14" s="39">
        <v>8</v>
      </c>
      <c r="L14" s="49">
        <v>144.92</v>
      </c>
      <c r="M14" s="52">
        <f t="shared" si="2"/>
        <v>19.23992547612476</v>
      </c>
      <c r="N14" s="39">
        <v>7</v>
      </c>
      <c r="O14" s="49">
        <v>73.68</v>
      </c>
      <c r="P14" s="52">
        <f t="shared" si="3"/>
        <v>15.304017372421281</v>
      </c>
      <c r="Q14" s="39">
        <v>6</v>
      </c>
      <c r="R14" s="55">
        <f t="shared" si="4"/>
        <v>62.818942848546044</v>
      </c>
      <c r="S14" s="40">
        <v>7</v>
      </c>
      <c r="T14" s="41" t="s">
        <v>29</v>
      </c>
    </row>
    <row r="15" spans="1:20" ht="31.5" customHeight="1">
      <c r="A15" s="6" t="s">
        <v>21</v>
      </c>
      <c r="B15" s="37" t="s">
        <v>83</v>
      </c>
      <c r="C15" s="37" t="s">
        <v>84</v>
      </c>
      <c r="D15" s="37" t="s">
        <v>35</v>
      </c>
      <c r="E15" s="38">
        <v>7</v>
      </c>
      <c r="F15" s="49">
        <v>12.7</v>
      </c>
      <c r="G15" s="52">
        <f t="shared" si="0"/>
        <v>7.62</v>
      </c>
      <c r="H15" s="39">
        <v>5</v>
      </c>
      <c r="I15" s="49">
        <v>16</v>
      </c>
      <c r="J15" s="52">
        <f t="shared" si="1"/>
        <v>20</v>
      </c>
      <c r="K15" s="39">
        <v>7</v>
      </c>
      <c r="L15" s="49">
        <v>146.52</v>
      </c>
      <c r="M15" s="52">
        <f t="shared" si="2"/>
        <v>19.02982527982528</v>
      </c>
      <c r="N15" s="39">
        <v>8</v>
      </c>
      <c r="O15" s="49">
        <v>102.82</v>
      </c>
      <c r="P15" s="52">
        <f t="shared" si="3"/>
        <v>10.966737988718151</v>
      </c>
      <c r="Q15" s="39">
        <v>8</v>
      </c>
      <c r="R15" s="55">
        <f t="shared" si="4"/>
        <v>57.61656326854343</v>
      </c>
      <c r="S15" s="40">
        <v>8</v>
      </c>
      <c r="T15" s="46" t="s">
        <v>39</v>
      </c>
    </row>
    <row r="17" spans="2:9" ht="15">
      <c r="B17" s="20" t="s">
        <v>85</v>
      </c>
      <c r="C17" s="20"/>
      <c r="D17" s="20"/>
      <c r="E17" s="20"/>
      <c r="F17" s="20"/>
      <c r="G17" s="20"/>
      <c r="H17" s="20"/>
      <c r="I17" s="20"/>
    </row>
  </sheetData>
  <sheetProtection/>
  <autoFilter ref="A6:S7">
    <sortState ref="A7:S17">
      <sortCondition descending="1" sortBy="value" ref="R7:R17"/>
    </sortState>
  </autoFilter>
  <mergeCells count="27">
    <mergeCell ref="T5:T7"/>
    <mergeCell ref="B17:I17"/>
    <mergeCell ref="O5:Q5"/>
    <mergeCell ref="A6:A7"/>
    <mergeCell ref="B6:B7"/>
    <mergeCell ref="C6:C7"/>
    <mergeCell ref="D6:D7"/>
    <mergeCell ref="E6:E7"/>
    <mergeCell ref="K6:K7"/>
    <mergeCell ref="A1:S2"/>
    <mergeCell ref="A4:D4"/>
    <mergeCell ref="F5:H5"/>
    <mergeCell ref="I5:K5"/>
    <mergeCell ref="L5:N5"/>
    <mergeCell ref="F6:F7"/>
    <mergeCell ref="G6:G7"/>
    <mergeCell ref="H6:H7"/>
    <mergeCell ref="I6:I7"/>
    <mergeCell ref="J6:J7"/>
    <mergeCell ref="R6:R7"/>
    <mergeCell ref="S6:S7"/>
    <mergeCell ref="L6:L7"/>
    <mergeCell ref="M6:M7"/>
    <mergeCell ref="N6:N7"/>
    <mergeCell ref="O6:O7"/>
    <mergeCell ref="P6:P7"/>
    <mergeCell ref="Q6:Q7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Metod</cp:lastModifiedBy>
  <cp:lastPrinted>2016-11-28T09:55:26Z</cp:lastPrinted>
  <dcterms:created xsi:type="dcterms:W3CDTF">2012-12-21T07:11:44Z</dcterms:created>
  <dcterms:modified xsi:type="dcterms:W3CDTF">2016-12-07T04:18:33Z</dcterms:modified>
  <cp:category/>
  <cp:version/>
  <cp:contentType/>
  <cp:contentStatus/>
</cp:coreProperties>
</file>